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johnpetroviak/Desktop/"/>
    </mc:Choice>
  </mc:AlternateContent>
  <xr:revisionPtr revIDLastSave="0" documentId="8_{0334323D-9E59-3349-B425-CDBA1E042240}" xr6:coauthVersionLast="45" xr6:coauthVersionMax="45" xr10:uidLastSave="{00000000-0000-0000-0000-000000000000}"/>
  <bookViews>
    <workbookView xWindow="3060" yWindow="460" windowWidth="23140" windowHeight="20660" xr2:uid="{00000000-000D-0000-FFFF-FFFF00000000}"/>
  </bookViews>
  <sheets>
    <sheet name="FS-HIST" sheetId="1" r:id="rId1"/>
  </sheets>
  <externalReferences>
    <externalReference r:id="rId2"/>
  </externalReferences>
  <definedNames>
    <definedName name="_xlnm.Print_Titles" localSheetId="0">'FS-HIST'!$1:$5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" i="1" l="1"/>
  <c r="H77" i="1"/>
  <c r="G77" i="1"/>
  <c r="F77" i="1"/>
  <c r="G68" i="1"/>
  <c r="E68" i="1"/>
  <c r="I66" i="1"/>
  <c r="D66" i="1"/>
  <c r="D68" i="1" s="1"/>
  <c r="I65" i="1"/>
  <c r="H60" i="1"/>
  <c r="G60" i="1"/>
  <c r="E60" i="1"/>
  <c r="D60" i="1"/>
  <c r="I58" i="1"/>
  <c r="I57" i="1"/>
  <c r="I60" i="1" s="1"/>
  <c r="H54" i="1"/>
  <c r="E54" i="1"/>
  <c r="D54" i="1"/>
  <c r="I52" i="1"/>
  <c r="I51" i="1"/>
  <c r="I54" i="1" s="1"/>
  <c r="G51" i="1"/>
  <c r="G54" i="1" s="1"/>
  <c r="H45" i="1"/>
  <c r="E45" i="1"/>
  <c r="D45" i="1"/>
  <c r="I39" i="1"/>
  <c r="I35" i="1"/>
  <c r="I32" i="1"/>
  <c r="I30" i="1"/>
  <c r="I29" i="1"/>
  <c r="I28" i="1"/>
  <c r="G26" i="1"/>
  <c r="G45" i="1" s="1"/>
  <c r="I25" i="1"/>
  <c r="I24" i="1"/>
  <c r="I23" i="1"/>
  <c r="I22" i="1"/>
  <c r="F22" i="1"/>
  <c r="I21" i="1"/>
  <c r="H16" i="1"/>
  <c r="H47" i="1" s="1"/>
  <c r="G16" i="1"/>
  <c r="E16" i="1"/>
  <c r="I14" i="1"/>
  <c r="I11" i="1"/>
  <c r="I9" i="1"/>
  <c r="I7" i="1"/>
  <c r="I16" i="1" s="1"/>
  <c r="D7" i="1"/>
  <c r="D16" i="1" s="1"/>
  <c r="G47" i="1" l="1"/>
  <c r="G62" i="1" s="1"/>
  <c r="E47" i="1"/>
  <c r="E62" i="1" s="1"/>
  <c r="D47" i="1"/>
  <c r="D62" i="1" s="1"/>
  <c r="I68" i="1"/>
  <c r="I45" i="1"/>
  <c r="I47" i="1" s="1"/>
  <c r="I62" i="1" s="1"/>
</calcChain>
</file>

<file path=xl/sharedStrings.xml><?xml version="1.0" encoding="utf-8"?>
<sst xmlns="http://schemas.openxmlformats.org/spreadsheetml/2006/main" count="60" uniqueCount="58">
  <si>
    <t>LAKE HARDING ASSOCIATION</t>
  </si>
  <si>
    <t>Summary of Financial Transactions</t>
  </si>
  <si>
    <t>REVENUES</t>
  </si>
  <si>
    <t>2016</t>
  </si>
  <si>
    <t>2017</t>
  </si>
  <si>
    <t>2018</t>
  </si>
  <si>
    <t>2019</t>
  </si>
  <si>
    <t>Dues</t>
  </si>
  <si>
    <t>Pay Pal receipts from prior year</t>
  </si>
  <si>
    <t>Logo Merchandise Sold</t>
  </si>
  <si>
    <t>Barbeque Tickets sold</t>
  </si>
  <si>
    <t>Ad Sales for Directory</t>
  </si>
  <si>
    <t>LHA computer sale</t>
  </si>
  <si>
    <t>Donations to LHA</t>
  </si>
  <si>
    <t>Fireworks Contributions</t>
  </si>
  <si>
    <t>Georgia Power donation to Rumble on River</t>
  </si>
  <si>
    <t>Total Revenue</t>
  </si>
  <si>
    <t>EXPENSES</t>
  </si>
  <si>
    <t xml:space="preserve">Logo Merchandise </t>
  </si>
  <si>
    <t>PO Box, Postage, Supplies</t>
  </si>
  <si>
    <t>Website services &amp; software expenses</t>
  </si>
  <si>
    <t>Cost of Barbeque</t>
  </si>
  <si>
    <t>Insurance expense</t>
  </si>
  <si>
    <t>Printing phone directory</t>
  </si>
  <si>
    <t>Donations:</t>
  </si>
  <si>
    <t>Antioch Fire Department</t>
  </si>
  <si>
    <t>Beulah Fire Department</t>
  </si>
  <si>
    <t>Beulah Baptist Church-Cross</t>
  </si>
  <si>
    <t>Rumble on River-Fireworks</t>
  </si>
  <si>
    <t>Chattahoochee River Warden</t>
  </si>
  <si>
    <t>American Cancer Society</t>
  </si>
  <si>
    <t>Wake for Warriors, Inc</t>
  </si>
  <si>
    <t>Georgia Power mailout to Leaseholders</t>
  </si>
  <si>
    <t>Water quality monitoring kits</t>
  </si>
  <si>
    <t>State of Georgia Corp. membership</t>
  </si>
  <si>
    <t>LHA computer purchase-Secretary</t>
  </si>
  <si>
    <t>Printing of checks/bank fees/pay pal fees</t>
  </si>
  <si>
    <t>Tax Return Preparation</t>
  </si>
  <si>
    <t>Refunds for prior year</t>
  </si>
  <si>
    <t>Fireworks receipts paid to Rumble on the River</t>
  </si>
  <si>
    <t>LHA Christmas Parade Social</t>
  </si>
  <si>
    <t>Total Expenses</t>
  </si>
  <si>
    <t>NET FOR THE YEAR</t>
  </si>
  <si>
    <t>Beginning Cash Balances:</t>
  </si>
  <si>
    <t>CB&amp;T</t>
  </si>
  <si>
    <t>Pay-Pal</t>
  </si>
  <si>
    <t>Total beginning cash</t>
  </si>
  <si>
    <t>Ending Cash Balances:</t>
  </si>
  <si>
    <t>Total ending cash</t>
  </si>
  <si>
    <t>MEMBERSHIP:</t>
  </si>
  <si>
    <t xml:space="preserve">New members </t>
  </si>
  <si>
    <t>Membership Renewals</t>
  </si>
  <si>
    <t>TOTAL MEMBERS PAYING</t>
  </si>
  <si>
    <t>TOTAL MEMBERS PAID FOR YEAR</t>
  </si>
  <si>
    <t>TOTAL MEMBERS PRE-PAID FOR NEXT YEAR</t>
  </si>
  <si>
    <t>TOTAL MEMBERS LOST DURING YEAR</t>
  </si>
  <si>
    <t>ALABAMA</t>
  </si>
  <si>
    <t>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</si>
</sst>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/>
    <xf numFmtId="0" fontId="2" fillId="0" borderId="0" xfId="2" applyFont="1"/>
    <xf numFmtId="0" fontId="2" fillId="0" borderId="0" xfId="2" quotePrefix="1" applyFont="1"/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17" fontId="4" fillId="0" borderId="0" xfId="2" quotePrefix="1" applyNumberFormat="1" applyFont="1" applyAlignment="1">
      <alignment horizontal="center"/>
    </xf>
    <xf numFmtId="14" fontId="3" fillId="0" borderId="0" xfId="2" quotePrefix="1" applyNumberFormat="1" applyFont="1" applyAlignment="1">
      <alignment horizontal="center"/>
    </xf>
    <xf numFmtId="43" fontId="0" fillId="0" borderId="0" xfId="3" applyFont="1"/>
    <xf numFmtId="43" fontId="0" fillId="0" borderId="1" xfId="3" applyFont="1" applyBorder="1"/>
    <xf numFmtId="43" fontId="2" fillId="0" borderId="1" xfId="2" applyNumberFormat="1" applyBorder="1"/>
    <xf numFmtId="43" fontId="0" fillId="0" borderId="0" xfId="3" applyFont="1" applyBorder="1"/>
    <xf numFmtId="1" fontId="0" fillId="0" borderId="0" xfId="1" applyNumberFormat="1" applyFont="1" applyAlignment="1">
      <alignment horizontal="center"/>
    </xf>
    <xf numFmtId="0" fontId="3" fillId="0" borderId="0" xfId="2" applyFont="1"/>
    <xf numFmtId="1" fontId="3" fillId="0" borderId="1" xfId="1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ichard/Documents/Excel%20files/LHA-2019/LHA-2019%20ACCOUN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2019"/>
      <sheetName val="FS-HIST"/>
      <sheetName val="disb"/>
      <sheetName val="receipts"/>
      <sheetName val="bANK tRANS"/>
      <sheetName val="pay pal"/>
      <sheetName val="paypal recon"/>
      <sheetName val="paypal history"/>
      <sheetName val="BBQ History"/>
      <sheetName val="$'s due RMY"/>
      <sheetName val="$'s due Monica"/>
      <sheetName val="tax info"/>
      <sheetName val="BBQ-RFP"/>
    </sheetNames>
    <sheetDataSet>
      <sheetData sheetId="0">
        <row r="10">
          <cell r="D10">
            <v>125</v>
          </cell>
        </row>
        <row r="11">
          <cell r="D11">
            <v>5100</v>
          </cell>
        </row>
        <row r="18">
          <cell r="D18">
            <v>0</v>
          </cell>
        </row>
        <row r="19">
          <cell r="D19">
            <v>235.74</v>
          </cell>
        </row>
        <row r="20">
          <cell r="D20">
            <v>0</v>
          </cell>
        </row>
        <row r="22">
          <cell r="D22">
            <v>1302.18</v>
          </cell>
        </row>
        <row r="23">
          <cell r="D23">
            <v>2162</v>
          </cell>
        </row>
        <row r="24">
          <cell r="D24">
            <v>474.45999999999981</v>
          </cell>
        </row>
        <row r="25">
          <cell r="D25"/>
        </row>
        <row r="27">
          <cell r="D27">
            <v>2000</v>
          </cell>
        </row>
        <row r="28">
          <cell r="D28">
            <v>2000</v>
          </cell>
        </row>
        <row r="29">
          <cell r="D29">
            <v>1000</v>
          </cell>
        </row>
        <row r="30">
          <cell r="D30">
            <v>1000</v>
          </cell>
        </row>
        <row r="40">
          <cell r="D40">
            <v>241.53</v>
          </cell>
        </row>
        <row r="45">
          <cell r="D45">
            <v>22408.899999999998</v>
          </cell>
        </row>
        <row r="46">
          <cell r="D46">
            <v>724.62000000000307</v>
          </cell>
        </row>
        <row r="53">
          <cell r="D53">
            <v>51</v>
          </cell>
        </row>
        <row r="54">
          <cell r="D54">
            <v>559</v>
          </cell>
        </row>
      </sheetData>
      <sheetData sheetId="1"/>
      <sheetData sheetId="2">
        <row r="31">
          <cell r="G31">
            <v>4076.42</v>
          </cell>
        </row>
        <row r="43">
          <cell r="D43">
            <v>7258.96</v>
          </cell>
        </row>
      </sheetData>
      <sheetData sheetId="3">
        <row r="64">
          <cell r="E64">
            <v>20358.830000000002</v>
          </cell>
          <cell r="F64">
            <v>3750</v>
          </cell>
          <cell r="G64">
            <v>500</v>
          </cell>
          <cell r="J64">
            <v>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22" sqref="I22"/>
    </sheetView>
  </sheetViews>
  <sheetFormatPr baseColWidth="10" defaultColWidth="9.1640625" defaultRowHeight="13" x14ac:dyDescent="0.15"/>
  <cols>
    <col min="1" max="2" width="9.1640625" style="2"/>
    <col min="3" max="3" width="23.33203125" style="2" customWidth="1"/>
    <col min="4" max="9" width="12.5" style="2" customWidth="1"/>
    <col min="10" max="16384" width="9.1640625" style="2"/>
  </cols>
  <sheetData>
    <row r="1" spans="1:9" x14ac:dyDescent="0.15">
      <c r="A1" s="1" t="s">
        <v>0</v>
      </c>
    </row>
    <row r="2" spans="1:9" x14ac:dyDescent="0.15">
      <c r="A2" s="3" t="s">
        <v>1</v>
      </c>
    </row>
    <row r="3" spans="1:9" x14ac:dyDescent="0.15">
      <c r="A3" s="4"/>
    </row>
    <row r="4" spans="1:9" x14ac:dyDescent="0.15">
      <c r="E4" s="5"/>
      <c r="F4" s="5"/>
      <c r="G4" s="6"/>
      <c r="H4" s="6"/>
      <c r="I4" s="5"/>
    </row>
    <row r="5" spans="1:9" x14ac:dyDescent="0.15">
      <c r="A5" s="7" t="s">
        <v>2</v>
      </c>
      <c r="D5" s="8">
        <v>2014</v>
      </c>
      <c r="E5" s="8">
        <v>2015</v>
      </c>
      <c r="F5" s="9" t="s">
        <v>3</v>
      </c>
      <c r="G5" s="10" t="s">
        <v>4</v>
      </c>
      <c r="H5" s="10" t="s">
        <v>5</v>
      </c>
      <c r="I5" s="10" t="s">
        <v>6</v>
      </c>
    </row>
    <row r="7" spans="1:9" ht="15" x14ac:dyDescent="0.2">
      <c r="A7" s="3" t="s">
        <v>7</v>
      </c>
      <c r="D7" s="11">
        <f>20275</f>
        <v>20275</v>
      </c>
      <c r="E7" s="11">
        <v>18350</v>
      </c>
      <c r="F7" s="11">
        <v>15259</v>
      </c>
      <c r="G7" s="11">
        <v>15420</v>
      </c>
      <c r="H7" s="11">
        <v>14850</v>
      </c>
      <c r="I7" s="11">
        <f>+[1]receipts!E64+[1]receipts!F64</f>
        <v>24108.83</v>
      </c>
    </row>
    <row r="8" spans="1:9" ht="15" x14ac:dyDescent="0.2">
      <c r="A8" s="3" t="s">
        <v>8</v>
      </c>
      <c r="D8" s="11">
        <v>-2244.4899999999998</v>
      </c>
      <c r="E8" s="11"/>
      <c r="F8" s="11"/>
      <c r="G8" s="11"/>
      <c r="H8" s="11"/>
      <c r="I8" s="11"/>
    </row>
    <row r="9" spans="1:9" ht="15" x14ac:dyDescent="0.2">
      <c r="A9" s="3" t="s">
        <v>9</v>
      </c>
      <c r="D9" s="11">
        <v>1052</v>
      </c>
      <c r="E9" s="11">
        <v>886</v>
      </c>
      <c r="F9" s="11">
        <v>1088</v>
      </c>
      <c r="G9" s="11">
        <v>933</v>
      </c>
      <c r="H9" s="11">
        <v>793</v>
      </c>
      <c r="I9" s="11">
        <f>+[1]receipts!G64+[1]receipts!J64</f>
        <v>550</v>
      </c>
    </row>
    <row r="10" spans="1:9" ht="15" x14ac:dyDescent="0.2">
      <c r="A10" s="3" t="s">
        <v>10</v>
      </c>
      <c r="D10" s="11">
        <v>1830</v>
      </c>
      <c r="E10" s="11">
        <v>40</v>
      </c>
      <c r="F10" s="11"/>
      <c r="G10" s="11"/>
      <c r="H10" s="11"/>
      <c r="I10" s="11"/>
    </row>
    <row r="11" spans="1:9" ht="15" x14ac:dyDescent="0.2">
      <c r="A11" s="3" t="s">
        <v>11</v>
      </c>
      <c r="D11" s="11"/>
      <c r="E11" s="11"/>
      <c r="F11" s="11">
        <v>8880</v>
      </c>
      <c r="G11" s="11">
        <v>425</v>
      </c>
      <c r="H11" s="11"/>
      <c r="I11" s="11">
        <f>+'[1]FS-2019'!D11</f>
        <v>5100</v>
      </c>
    </row>
    <row r="12" spans="1:9" ht="15" x14ac:dyDescent="0.2">
      <c r="A12" s="3" t="s">
        <v>12</v>
      </c>
      <c r="D12" s="11"/>
      <c r="E12" s="11">
        <v>1100</v>
      </c>
      <c r="F12" s="11"/>
      <c r="G12" s="11"/>
      <c r="H12" s="11"/>
      <c r="I12" s="11"/>
    </row>
    <row r="13" spans="1:9" ht="15" x14ac:dyDescent="0.2">
      <c r="A13" s="3" t="s">
        <v>13</v>
      </c>
      <c r="D13" s="11"/>
      <c r="E13" s="11"/>
      <c r="F13" s="11">
        <v>132</v>
      </c>
      <c r="G13" s="11">
        <v>200</v>
      </c>
      <c r="H13" s="11">
        <v>95</v>
      </c>
      <c r="I13" s="11"/>
    </row>
    <row r="14" spans="1:9" ht="15" x14ac:dyDescent="0.2">
      <c r="A14" s="3" t="s">
        <v>14</v>
      </c>
      <c r="D14" s="11"/>
      <c r="E14" s="11">
        <v>150</v>
      </c>
      <c r="F14" s="11"/>
      <c r="G14" s="11"/>
      <c r="H14" s="11">
        <v>175</v>
      </c>
      <c r="I14" s="11">
        <f>+'[1]FS-2019'!D10</f>
        <v>125</v>
      </c>
    </row>
    <row r="15" spans="1:9" ht="15" x14ac:dyDescent="0.2">
      <c r="A15" s="3" t="s">
        <v>15</v>
      </c>
      <c r="D15" s="11"/>
      <c r="E15" s="11"/>
      <c r="F15" s="11"/>
      <c r="G15" s="11"/>
      <c r="H15" s="11"/>
      <c r="I15" s="11"/>
    </row>
    <row r="16" spans="1:9" ht="15" x14ac:dyDescent="0.2">
      <c r="B16" s="3" t="s">
        <v>16</v>
      </c>
      <c r="D16" s="12">
        <f t="shared" ref="D16:E16" si="0">SUM(D7:D15)</f>
        <v>20912.510000000002</v>
      </c>
      <c r="E16" s="12">
        <f t="shared" si="0"/>
        <v>20526</v>
      </c>
      <c r="F16" s="12">
        <v>25359</v>
      </c>
      <c r="G16" s="12">
        <f>SUM(G7:G15)</f>
        <v>16978</v>
      </c>
      <c r="H16" s="12">
        <f>SUM(H7:H15)</f>
        <v>15913</v>
      </c>
      <c r="I16" s="12">
        <f>SUM(I7:I15)</f>
        <v>29883.83</v>
      </c>
    </row>
    <row r="17" spans="1:9" ht="15" x14ac:dyDescent="0.2">
      <c r="D17" s="11"/>
      <c r="E17" s="11"/>
      <c r="F17" s="11"/>
      <c r="G17" s="11"/>
      <c r="H17" s="11"/>
      <c r="I17" s="11"/>
    </row>
    <row r="18" spans="1:9" ht="15" x14ac:dyDescent="0.2">
      <c r="D18" s="11"/>
      <c r="E18" s="11"/>
      <c r="F18" s="11"/>
      <c r="G18" s="11"/>
      <c r="H18" s="11"/>
      <c r="I18" s="11"/>
    </row>
    <row r="19" spans="1:9" ht="15" x14ac:dyDescent="0.2">
      <c r="D19" s="11"/>
      <c r="E19" s="11"/>
      <c r="F19" s="11"/>
      <c r="G19" s="11"/>
      <c r="H19" s="11"/>
      <c r="I19" s="11"/>
    </row>
    <row r="20" spans="1:9" ht="15" x14ac:dyDescent="0.2">
      <c r="A20" s="7" t="s">
        <v>17</v>
      </c>
      <c r="D20" s="11"/>
      <c r="E20" s="11"/>
      <c r="F20" s="11"/>
      <c r="G20" s="11"/>
      <c r="H20" s="11"/>
      <c r="I20" s="11"/>
    </row>
    <row r="21" spans="1:9" ht="15" x14ac:dyDescent="0.2">
      <c r="A21" s="3" t="s">
        <v>18</v>
      </c>
      <c r="D21" s="11">
        <v>2976.48</v>
      </c>
      <c r="E21" s="11">
        <v>324</v>
      </c>
      <c r="F21" s="11">
        <v>232.11</v>
      </c>
      <c r="G21" s="11">
        <v>0</v>
      </c>
      <c r="H21" s="11">
        <v>240</v>
      </c>
      <c r="I21" s="11">
        <f>+'[1]FS-2019'!D18</f>
        <v>0</v>
      </c>
    </row>
    <row r="22" spans="1:9" ht="15" x14ac:dyDescent="0.2">
      <c r="A22" s="3" t="s">
        <v>19</v>
      </c>
      <c r="D22" s="11">
        <v>908.5</v>
      </c>
      <c r="E22" s="11">
        <v>323.32</v>
      </c>
      <c r="F22" s="11">
        <f>833.28-30</f>
        <v>803.28</v>
      </c>
      <c r="G22" s="11">
        <v>559.27</v>
      </c>
      <c r="H22" s="11">
        <v>875.79</v>
      </c>
      <c r="I22" s="11">
        <f>+'[1]FS-2019'!D19</f>
        <v>235.74</v>
      </c>
    </row>
    <row r="23" spans="1:9" ht="15" x14ac:dyDescent="0.2">
      <c r="A23" s="3" t="s">
        <v>20</v>
      </c>
      <c r="D23" s="11">
        <v>1280.54</v>
      </c>
      <c r="E23" s="11">
        <v>425</v>
      </c>
      <c r="F23" s="11">
        <v>1500</v>
      </c>
      <c r="G23" s="11">
        <v>148.4</v>
      </c>
      <c r="H23" s="11">
        <v>3960.5</v>
      </c>
      <c r="I23" s="11">
        <f>+'[1]FS-2019'!D20</f>
        <v>0</v>
      </c>
    </row>
    <row r="24" spans="1:9" ht="15" x14ac:dyDescent="0.2">
      <c r="A24" s="3" t="s">
        <v>21</v>
      </c>
      <c r="D24" s="11">
        <v>2490</v>
      </c>
      <c r="E24" s="11">
        <v>3186</v>
      </c>
      <c r="F24" s="11">
        <v>3240</v>
      </c>
      <c r="G24" s="11">
        <v>3550</v>
      </c>
      <c r="H24" s="11">
        <v>4325</v>
      </c>
      <c r="I24" s="11">
        <f>+[1]disb!G31</f>
        <v>4076.42</v>
      </c>
    </row>
    <row r="25" spans="1:9" ht="15" x14ac:dyDescent="0.2">
      <c r="A25" s="3" t="s">
        <v>22</v>
      </c>
      <c r="D25" s="11"/>
      <c r="E25" s="11"/>
      <c r="F25" s="11">
        <v>2101</v>
      </c>
      <c r="G25" s="11">
        <v>1770</v>
      </c>
      <c r="H25" s="11">
        <v>1927</v>
      </c>
      <c r="I25" s="11">
        <f>+'[1]FS-2019'!D23</f>
        <v>2162</v>
      </c>
    </row>
    <row r="26" spans="1:9" ht="15" x14ac:dyDescent="0.2">
      <c r="A26" s="3" t="s">
        <v>23</v>
      </c>
      <c r="D26" s="11"/>
      <c r="E26" s="11"/>
      <c r="F26" s="11">
        <v>8671.9100000000017</v>
      </c>
      <c r="G26" s="11">
        <f>+'[1]FS-2019'!D25</f>
        <v>0</v>
      </c>
      <c r="H26" s="11"/>
      <c r="I26" s="11"/>
    </row>
    <row r="27" spans="1:9" ht="15" x14ac:dyDescent="0.2">
      <c r="A27" s="3" t="s">
        <v>24</v>
      </c>
      <c r="D27" s="11"/>
      <c r="E27" s="11"/>
      <c r="F27" s="11"/>
      <c r="G27" s="11"/>
      <c r="H27" s="11"/>
      <c r="I27" s="11"/>
    </row>
    <row r="28" spans="1:9" ht="15" x14ac:dyDescent="0.2">
      <c r="A28" s="3" t="s">
        <v>25</v>
      </c>
      <c r="D28" s="11">
        <v>3000</v>
      </c>
      <c r="E28" s="11">
        <v>5000</v>
      </c>
      <c r="F28" s="11">
        <v>5000</v>
      </c>
      <c r="G28" s="11">
        <v>5000</v>
      </c>
      <c r="H28" s="11">
        <v>5000</v>
      </c>
      <c r="I28" s="11">
        <f>+'[1]FS-2019'!D27</f>
        <v>2000</v>
      </c>
    </row>
    <row r="29" spans="1:9" ht="15" x14ac:dyDescent="0.2">
      <c r="A29" s="3" t="s">
        <v>26</v>
      </c>
      <c r="D29" s="11">
        <v>3000</v>
      </c>
      <c r="E29" s="11">
        <v>5000</v>
      </c>
      <c r="F29" s="11">
        <v>5000</v>
      </c>
      <c r="G29" s="11">
        <v>5000</v>
      </c>
      <c r="H29" s="11">
        <v>5000</v>
      </c>
      <c r="I29" s="11">
        <f>+'[1]FS-2019'!D28</f>
        <v>2000</v>
      </c>
    </row>
    <row r="30" spans="1:9" ht="15" x14ac:dyDescent="0.2">
      <c r="A30" s="3" t="s">
        <v>27</v>
      </c>
      <c r="D30" s="11">
        <v>1000</v>
      </c>
      <c r="E30" s="11">
        <v>1000</v>
      </c>
      <c r="F30" s="11">
        <v>1000</v>
      </c>
      <c r="G30" s="11">
        <v>1000</v>
      </c>
      <c r="H30" s="11">
        <v>1000</v>
      </c>
      <c r="I30" s="11">
        <f>+'[1]FS-2019'!D29</f>
        <v>1000</v>
      </c>
    </row>
    <row r="31" spans="1:9" ht="15" x14ac:dyDescent="0.2">
      <c r="A31" s="3" t="s">
        <v>28</v>
      </c>
      <c r="D31" s="11">
        <v>2000</v>
      </c>
      <c r="E31" s="11">
        <v>2000</v>
      </c>
      <c r="F31" s="11">
        <v>0</v>
      </c>
      <c r="G31" s="11">
        <v>0</v>
      </c>
      <c r="H31" s="11"/>
      <c r="I31" s="11"/>
    </row>
    <row r="32" spans="1:9" ht="15" x14ac:dyDescent="0.2">
      <c r="A32" s="3" t="s">
        <v>29</v>
      </c>
      <c r="D32" s="11">
        <v>1000</v>
      </c>
      <c r="E32" s="11">
        <v>1000</v>
      </c>
      <c r="F32" s="11">
        <v>1000</v>
      </c>
      <c r="G32" s="11">
        <v>1000</v>
      </c>
      <c r="H32" s="11">
        <v>2000</v>
      </c>
      <c r="I32" s="11">
        <f>+'[1]FS-2019'!D30</f>
        <v>1000</v>
      </c>
    </row>
    <row r="33" spans="1:9" ht="15" x14ac:dyDescent="0.2">
      <c r="A33" s="3" t="s">
        <v>30</v>
      </c>
      <c r="D33" s="11"/>
      <c r="E33" s="11"/>
      <c r="F33" s="11"/>
      <c r="G33" s="11"/>
      <c r="H33" s="11">
        <v>500</v>
      </c>
    </row>
    <row r="34" spans="1:9" ht="15" x14ac:dyDescent="0.2">
      <c r="A34" s="3" t="s">
        <v>31</v>
      </c>
      <c r="D34" s="11"/>
      <c r="E34" s="11"/>
      <c r="F34" s="11"/>
      <c r="G34" s="11">
        <v>500</v>
      </c>
      <c r="H34" s="11"/>
      <c r="I34" s="11"/>
    </row>
    <row r="35" spans="1:9" ht="15" x14ac:dyDescent="0.2">
      <c r="A35" s="3" t="s">
        <v>32</v>
      </c>
      <c r="D35" s="11"/>
      <c r="E35" s="11"/>
      <c r="F35" s="11"/>
      <c r="G35" s="11"/>
      <c r="H35" s="11"/>
      <c r="I35" s="11">
        <f>+'[1]FS-2019'!D22</f>
        <v>1302.18</v>
      </c>
    </row>
    <row r="36" spans="1:9" ht="15" x14ac:dyDescent="0.2">
      <c r="A36" s="3" t="s">
        <v>33</v>
      </c>
      <c r="D36" s="11"/>
      <c r="E36" s="11">
        <v>600</v>
      </c>
      <c r="F36" s="11">
        <v>180.72</v>
      </c>
      <c r="G36" s="11"/>
      <c r="H36" s="11"/>
      <c r="I36" s="11"/>
    </row>
    <row r="37" spans="1:9" ht="15" x14ac:dyDescent="0.2">
      <c r="A37" s="3" t="s">
        <v>34</v>
      </c>
      <c r="D37" s="11">
        <v>30</v>
      </c>
      <c r="E37" s="11">
        <v>30</v>
      </c>
      <c r="F37" s="11">
        <v>30</v>
      </c>
      <c r="G37" s="11">
        <v>30</v>
      </c>
      <c r="H37" s="11"/>
      <c r="I37" s="11"/>
    </row>
    <row r="38" spans="1:9" ht="15" x14ac:dyDescent="0.2">
      <c r="A38" s="3" t="s">
        <v>35</v>
      </c>
      <c r="D38" s="11">
        <v>1781.15</v>
      </c>
      <c r="E38" s="11">
        <v>995.02</v>
      </c>
      <c r="F38" s="11"/>
      <c r="G38" s="11"/>
      <c r="H38" s="11"/>
      <c r="I38" s="11"/>
    </row>
    <row r="39" spans="1:9" ht="15" x14ac:dyDescent="0.2">
      <c r="A39" s="3" t="s">
        <v>36</v>
      </c>
      <c r="D39" s="11">
        <v>122.92</v>
      </c>
      <c r="E39" s="11">
        <v>134.11000000000001</v>
      </c>
      <c r="F39" s="11">
        <v>91.3</v>
      </c>
      <c r="G39" s="11">
        <v>56.66</v>
      </c>
      <c r="H39" s="11">
        <v>375.4</v>
      </c>
      <c r="I39" s="11">
        <f>+'[1]FS-2019'!D24</f>
        <v>474.45999999999981</v>
      </c>
    </row>
    <row r="40" spans="1:9" ht="15" x14ac:dyDescent="0.2">
      <c r="A40" s="3" t="s">
        <v>37</v>
      </c>
      <c r="D40" s="11"/>
      <c r="E40" s="11"/>
      <c r="F40" s="11"/>
      <c r="G40" s="11"/>
      <c r="H40" s="11"/>
      <c r="I40" s="11"/>
    </row>
    <row r="41" spans="1:9" ht="15" x14ac:dyDescent="0.2">
      <c r="A41" s="3" t="s">
        <v>38</v>
      </c>
      <c r="D41" s="11">
        <v>175</v>
      </c>
      <c r="E41" s="11"/>
      <c r="F41" s="11"/>
      <c r="G41" s="11"/>
      <c r="H41" s="11"/>
      <c r="I41" s="11"/>
    </row>
    <row r="42" spans="1:9" ht="15" x14ac:dyDescent="0.2">
      <c r="A42" s="3" t="s">
        <v>39</v>
      </c>
      <c r="D42" s="11"/>
      <c r="E42" s="11">
        <v>250</v>
      </c>
      <c r="F42" s="11"/>
      <c r="G42" s="11"/>
      <c r="H42" s="11"/>
      <c r="I42" s="11"/>
    </row>
    <row r="43" spans="1:9" ht="15" x14ac:dyDescent="0.2">
      <c r="A43" s="3" t="s">
        <v>40</v>
      </c>
      <c r="D43" s="11"/>
      <c r="E43" s="11">
        <v>392.42</v>
      </c>
      <c r="F43" s="11"/>
      <c r="G43" s="11">
        <v>259.85000000000002</v>
      </c>
      <c r="H43" s="11"/>
      <c r="I43" s="11"/>
    </row>
    <row r="44" spans="1:9" ht="15" x14ac:dyDescent="0.2">
      <c r="D44" s="11"/>
      <c r="E44" s="11"/>
      <c r="F44" s="11"/>
      <c r="G44" s="11"/>
      <c r="H44" s="11"/>
      <c r="I44" s="11"/>
    </row>
    <row r="45" spans="1:9" ht="15" x14ac:dyDescent="0.2">
      <c r="B45" s="3" t="s">
        <v>41</v>
      </c>
      <c r="D45" s="12">
        <f t="shared" ref="D45:E45" si="1">SUM(D21:D44)</f>
        <v>19764.59</v>
      </c>
      <c r="E45" s="12">
        <f t="shared" si="1"/>
        <v>20659.87</v>
      </c>
      <c r="F45" s="12">
        <v>28850.320000000003</v>
      </c>
      <c r="G45" s="12">
        <f>SUM(G21:G44)</f>
        <v>18874.179999999997</v>
      </c>
      <c r="H45" s="12">
        <f>SUM(H21:H44)</f>
        <v>25203.690000000002</v>
      </c>
      <c r="I45" s="12">
        <f>SUM(I21:I44)</f>
        <v>14250.8</v>
      </c>
    </row>
    <row r="47" spans="1:9" x14ac:dyDescent="0.15">
      <c r="D47" s="13">
        <f t="shared" ref="D47:E47" si="2">+D16-D45</f>
        <v>1147.9200000000019</v>
      </c>
      <c r="E47" s="13">
        <f t="shared" si="2"/>
        <v>-133.86999999999898</v>
      </c>
      <c r="F47" s="13">
        <v>-3491.3200000000033</v>
      </c>
      <c r="G47" s="13">
        <f>+G16-G45</f>
        <v>-1896.1799999999967</v>
      </c>
      <c r="H47" s="13">
        <f>+H16-H45</f>
        <v>-9290.6900000000023</v>
      </c>
      <c r="I47" s="13">
        <f>+I16-I45</f>
        <v>15633.030000000002</v>
      </c>
    </row>
    <row r="48" spans="1:9" x14ac:dyDescent="0.15">
      <c r="A48" s="3" t="s">
        <v>42</v>
      </c>
    </row>
    <row r="50" spans="1:9" ht="15" x14ac:dyDescent="0.2">
      <c r="A50" s="3" t="s">
        <v>43</v>
      </c>
      <c r="D50" s="11"/>
      <c r="E50" s="11"/>
      <c r="F50" s="11"/>
      <c r="G50" s="11"/>
      <c r="H50" s="11"/>
      <c r="I50" s="11"/>
    </row>
    <row r="51" spans="1:9" ht="15" x14ac:dyDescent="0.2">
      <c r="B51" s="3" t="s">
        <v>44</v>
      </c>
      <c r="D51" s="11">
        <v>18606.09</v>
      </c>
      <c r="E51" s="11">
        <v>21998.5</v>
      </c>
      <c r="F51" s="11">
        <v>22178.68</v>
      </c>
      <c r="G51" s="11">
        <f>+F57</f>
        <v>18687.359999999997</v>
      </c>
      <c r="H51" s="11">
        <v>16791.18</v>
      </c>
      <c r="I51" s="11">
        <f>+[1]disb!D43</f>
        <v>7258.96</v>
      </c>
    </row>
    <row r="52" spans="1:9" ht="15" x14ac:dyDescent="0.2">
      <c r="B52" s="3" t="s">
        <v>45</v>
      </c>
      <c r="D52" s="11">
        <v>2558.54</v>
      </c>
      <c r="E52" s="11">
        <v>314.05</v>
      </c>
      <c r="F52" s="11">
        <v>0</v>
      </c>
      <c r="G52" s="11">
        <v>0</v>
      </c>
      <c r="H52" s="11">
        <v>0</v>
      </c>
      <c r="I52" s="11">
        <f>+'[1]FS-2019'!D40</f>
        <v>241.53</v>
      </c>
    </row>
    <row r="53" spans="1:9" ht="15" x14ac:dyDescent="0.2">
      <c r="B53" s="3"/>
      <c r="D53" s="11"/>
      <c r="E53" s="11"/>
      <c r="F53" s="11"/>
      <c r="G53" s="11"/>
      <c r="H53" s="11"/>
      <c r="I53" s="11"/>
    </row>
    <row r="54" spans="1:9" ht="15" x14ac:dyDescent="0.2">
      <c r="B54" s="3" t="s">
        <v>46</v>
      </c>
      <c r="D54" s="12">
        <f t="shared" ref="D54:E54" si="3">SUM(D51:D52)</f>
        <v>21164.63</v>
      </c>
      <c r="E54" s="12">
        <f t="shared" si="3"/>
        <v>22312.55</v>
      </c>
      <c r="F54" s="12">
        <v>22178.68</v>
      </c>
      <c r="G54" s="12">
        <f>SUM(G51:G52)</f>
        <v>18687.359999999997</v>
      </c>
      <c r="H54" s="12">
        <f>SUM(H51:H52)</f>
        <v>16791.18</v>
      </c>
      <c r="I54" s="12">
        <f>SUM(I51:I52)</f>
        <v>7500.49</v>
      </c>
    </row>
    <row r="55" spans="1:9" ht="15" x14ac:dyDescent="0.2">
      <c r="D55" s="14"/>
      <c r="E55" s="14"/>
      <c r="F55" s="14"/>
      <c r="G55" s="14"/>
      <c r="H55" s="14"/>
      <c r="I55" s="14"/>
    </row>
    <row r="56" spans="1:9" ht="15" x14ac:dyDescent="0.2">
      <c r="A56" s="3" t="s">
        <v>47</v>
      </c>
      <c r="D56" s="14"/>
      <c r="E56" s="14"/>
      <c r="F56" s="14"/>
      <c r="G56" s="14"/>
      <c r="H56" s="14"/>
      <c r="I56" s="14"/>
    </row>
    <row r="57" spans="1:9" ht="15" x14ac:dyDescent="0.2">
      <c r="B57" s="3" t="s">
        <v>44</v>
      </c>
      <c r="D57" s="14">
        <v>21998.5</v>
      </c>
      <c r="E57" s="14">
        <v>22178.68</v>
      </c>
      <c r="F57" s="14">
        <v>18687.359999999997</v>
      </c>
      <c r="G57" s="14">
        <v>16791.18</v>
      </c>
      <c r="H57" s="14">
        <v>7258.96</v>
      </c>
      <c r="I57" s="14">
        <f>+'[1]FS-2019'!D45</f>
        <v>22408.899999999998</v>
      </c>
    </row>
    <row r="58" spans="1:9" ht="15" x14ac:dyDescent="0.2">
      <c r="B58" s="3" t="s">
        <v>45</v>
      </c>
      <c r="D58" s="14">
        <v>314.05</v>
      </c>
      <c r="E58" s="14">
        <v>0</v>
      </c>
      <c r="F58" s="14">
        <v>0</v>
      </c>
      <c r="G58" s="14">
        <v>0</v>
      </c>
      <c r="H58" s="14">
        <v>241.53</v>
      </c>
      <c r="I58" s="14">
        <f>+'[1]FS-2019'!D46</f>
        <v>724.62000000000307</v>
      </c>
    </row>
    <row r="59" spans="1:9" ht="15" x14ac:dyDescent="0.2">
      <c r="D59" s="11"/>
      <c r="E59" s="11"/>
      <c r="F59" s="11"/>
      <c r="G59" s="11"/>
      <c r="H59" s="11"/>
      <c r="I59" s="11"/>
    </row>
    <row r="60" spans="1:9" ht="15" x14ac:dyDescent="0.2">
      <c r="B60" s="3" t="s">
        <v>48</v>
      </c>
      <c r="D60" s="12">
        <f t="shared" ref="D60:E60" si="4">SUM(D57:D59)</f>
        <v>22312.55</v>
      </c>
      <c r="E60" s="12">
        <f t="shared" si="4"/>
        <v>22178.68</v>
      </c>
      <c r="F60" s="12">
        <v>18687.359999999997</v>
      </c>
      <c r="G60" s="12">
        <f>SUM(G57:G59)</f>
        <v>16791.18</v>
      </c>
      <c r="H60" s="12">
        <f>SUM(H57:H59)</f>
        <v>7500.49</v>
      </c>
      <c r="I60" s="12">
        <f>SUM(I57:I59)</f>
        <v>23133.52</v>
      </c>
    </row>
    <row r="61" spans="1:9" ht="15" x14ac:dyDescent="0.2">
      <c r="D61" s="11"/>
      <c r="E61" s="11"/>
      <c r="F61" s="11"/>
      <c r="G61" s="11"/>
      <c r="H61" s="11"/>
      <c r="I61" s="11"/>
    </row>
    <row r="62" spans="1:9" ht="15" x14ac:dyDescent="0.2">
      <c r="D62" s="11">
        <f t="shared" ref="D62:E62" si="5">+D47+D54-D60</f>
        <v>0</v>
      </c>
      <c r="E62" s="11">
        <f t="shared" si="5"/>
        <v>0</v>
      </c>
      <c r="F62" s="11">
        <v>0</v>
      </c>
      <c r="G62" s="11">
        <f>+G47+G54-G60</f>
        <v>0</v>
      </c>
      <c r="H62" s="11"/>
      <c r="I62" s="11">
        <f>+I47+I54-I60</f>
        <v>0</v>
      </c>
    </row>
    <row r="63" spans="1:9" ht="15" x14ac:dyDescent="0.2">
      <c r="A63" s="7" t="s">
        <v>49</v>
      </c>
      <c r="D63" s="11"/>
      <c r="E63" s="11"/>
      <c r="F63" s="11"/>
      <c r="G63" s="11"/>
      <c r="H63" s="11"/>
      <c r="I63" s="11"/>
    </row>
    <row r="64" spans="1:9" ht="15" x14ac:dyDescent="0.2">
      <c r="D64" s="11"/>
      <c r="E64" s="11"/>
      <c r="F64" s="11"/>
      <c r="G64" s="11"/>
      <c r="H64" s="11"/>
      <c r="I64" s="11"/>
    </row>
    <row r="65" spans="1:9" ht="15" x14ac:dyDescent="0.2">
      <c r="A65" s="2" t="s">
        <v>50</v>
      </c>
      <c r="D65" s="15">
        <v>81</v>
      </c>
      <c r="E65" s="15">
        <v>48</v>
      </c>
      <c r="F65" s="15">
        <v>38</v>
      </c>
      <c r="G65" s="15">
        <v>32</v>
      </c>
      <c r="H65" s="15">
        <v>34</v>
      </c>
      <c r="I65" s="15">
        <f>+'[1]FS-2019'!D53</f>
        <v>51</v>
      </c>
    </row>
    <row r="66" spans="1:9" ht="15" x14ac:dyDescent="0.2">
      <c r="A66" s="2" t="s">
        <v>51</v>
      </c>
      <c r="D66" s="15">
        <f>508-81</f>
        <v>427</v>
      </c>
      <c r="E66" s="15">
        <v>536</v>
      </c>
      <c r="F66" s="15">
        <v>486</v>
      </c>
      <c r="G66" s="15">
        <v>502</v>
      </c>
      <c r="H66" s="15">
        <v>481</v>
      </c>
      <c r="I66" s="15">
        <f>+'[1]FS-2019'!D54</f>
        <v>559</v>
      </c>
    </row>
    <row r="67" spans="1:9" ht="15" x14ac:dyDescent="0.2">
      <c r="D67" s="15"/>
      <c r="E67" s="15"/>
      <c r="F67" s="15"/>
      <c r="G67" s="15"/>
      <c r="H67" s="15"/>
      <c r="I67" s="15"/>
    </row>
    <row r="68" spans="1:9" x14ac:dyDescent="0.15">
      <c r="B68" s="16" t="s">
        <v>52</v>
      </c>
      <c r="D68" s="17">
        <f>SUM(D65:D67)</f>
        <v>508</v>
      </c>
      <c r="E68" s="17">
        <f>SUM(E65:E67)</f>
        <v>584</v>
      </c>
      <c r="F68" s="17">
        <v>524</v>
      </c>
      <c r="G68" s="17">
        <f>SUM(G65:G67)</f>
        <v>534</v>
      </c>
      <c r="H68" s="17">
        <v>515</v>
      </c>
      <c r="I68" s="17">
        <f>SUM(I65:I67)</f>
        <v>610</v>
      </c>
    </row>
    <row r="69" spans="1:9" ht="15" x14ac:dyDescent="0.2">
      <c r="D69" s="11"/>
      <c r="E69" s="11"/>
      <c r="F69" s="11"/>
      <c r="G69" s="11"/>
      <c r="H69" s="11"/>
      <c r="I69" s="11"/>
    </row>
    <row r="70" spans="1:9" x14ac:dyDescent="0.15">
      <c r="A70" s="16" t="s">
        <v>53</v>
      </c>
      <c r="D70" s="18">
        <v>503</v>
      </c>
      <c r="E70" s="18">
        <v>559</v>
      </c>
      <c r="F70" s="18">
        <v>548</v>
      </c>
      <c r="G70" s="18">
        <v>525</v>
      </c>
      <c r="H70" s="18">
        <v>527</v>
      </c>
      <c r="I70" s="18">
        <v>493</v>
      </c>
    </row>
    <row r="71" spans="1:9" x14ac:dyDescent="0.15">
      <c r="A71" s="16"/>
      <c r="D71" s="19"/>
      <c r="E71" s="19"/>
      <c r="F71" s="19"/>
      <c r="G71" s="19"/>
      <c r="H71" s="19"/>
      <c r="I71" s="19"/>
    </row>
    <row r="72" spans="1:9" x14ac:dyDescent="0.15">
      <c r="A72" s="16" t="s">
        <v>54</v>
      </c>
      <c r="D72" s="19"/>
      <c r="E72" s="19"/>
      <c r="F72" s="19"/>
      <c r="G72" s="18">
        <v>28</v>
      </c>
      <c r="H72" s="18">
        <v>76</v>
      </c>
      <c r="I72" s="18">
        <v>79</v>
      </c>
    </row>
    <row r="74" spans="1:9" x14ac:dyDescent="0.15">
      <c r="A74" s="16" t="s">
        <v>55</v>
      </c>
    </row>
    <row r="75" spans="1:9" x14ac:dyDescent="0.15">
      <c r="B75" s="3" t="s">
        <v>56</v>
      </c>
      <c r="F75" s="20">
        <v>25</v>
      </c>
      <c r="G75" s="20">
        <v>11</v>
      </c>
      <c r="H75" s="20">
        <v>32</v>
      </c>
      <c r="I75" s="20">
        <v>16</v>
      </c>
    </row>
    <row r="76" spans="1:9" x14ac:dyDescent="0.15">
      <c r="B76" s="3" t="s">
        <v>57</v>
      </c>
      <c r="F76" s="20">
        <v>17</v>
      </c>
      <c r="G76" s="20">
        <v>13</v>
      </c>
      <c r="H76" s="20">
        <v>24</v>
      </c>
      <c r="I76" s="20">
        <v>10</v>
      </c>
    </row>
    <row r="77" spans="1:9" x14ac:dyDescent="0.15">
      <c r="F77" s="18">
        <f>SUM(F75:F76)</f>
        <v>42</v>
      </c>
      <c r="G77" s="18">
        <f>SUM(G75:G76)</f>
        <v>24</v>
      </c>
      <c r="H77" s="18">
        <f>SUM(H75:H76)</f>
        <v>56</v>
      </c>
      <c r="I77" s="18">
        <f>SUM(I75:I76)</f>
        <v>26</v>
      </c>
    </row>
    <row r="78" spans="1:9" x14ac:dyDescent="0.15">
      <c r="I78" s="20"/>
    </row>
  </sheetData>
  <printOptions horizontalCentered="1" gridLines="1"/>
  <pageMargins left="0.45" right="0.45" top="0.5" bottom="0.5" header="0.3" footer="0.3"/>
  <pageSetup scale="71" orientation="portrait" r:id="rId1"/>
  <headerFooter>
    <oddFooter>&amp;R&amp;Z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FS-HIST</vt:lpstr>
      <vt:lpstr>'FS-HIST'!Print_Titles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Young</dc:creator>
  <cp:lastModifiedBy>John Petroviak</cp:lastModifiedBy>
  <dcterms:created xsi:type="dcterms:W3CDTF">2020-01-22T16:46:14Z</dcterms:created>
  <dcterms:modified xsi:type="dcterms:W3CDTF">2020-05-13T17:14:35Z</dcterms:modified>
</cp:coreProperties>
</file>